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79"/>
  <c r="F54"/>
  <c r="F52"/>
  <c r="D80"/>
  <c r="F77"/>
  <c r="F51"/>
  <c r="F50"/>
  <c r="E44"/>
  <c r="D44"/>
  <c r="B43"/>
  <c r="B42"/>
  <c r="B41"/>
  <c r="B40"/>
  <c r="B39"/>
  <c r="B38"/>
  <c r="B37"/>
  <c r="B36"/>
  <c r="C6"/>
  <c r="F53" s="1"/>
  <c r="G44" l="1"/>
  <c r="F55"/>
  <c r="F87" s="1"/>
</calcChain>
</file>

<file path=xl/sharedStrings.xml><?xml version="1.0" encoding="utf-8"?>
<sst xmlns="http://schemas.openxmlformats.org/spreadsheetml/2006/main" count="165" uniqueCount="138">
  <si>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</si>
  <si>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</si>
  <si>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</si>
  <si>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</si>
  <si>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</si>
  <si>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</si>
  <si>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</si>
  <si>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</si>
  <si>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</si>
  <si>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</si>
  <si>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</si>
  <si>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</si>
  <si>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</si>
  <si>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</si>
  <si>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</si>
  <si>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</si>
  <si>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</si>
  <si>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</si>
  <si>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</si>
  <si>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</si>
  <si>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</si>
  <si>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</si>
  <si>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</si>
  <si>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</si>
  <si>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</si>
  <si>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</si>
  <si>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</si>
  <si>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</si>
  <si>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</si>
  <si>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</si>
  <si>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</si>
  <si>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</si>
  <si>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</si>
  <si>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</si>
  <si>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</si>
  <si>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</si>
  <si>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</si>
  <si>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</si>
  <si>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</si>
  <si>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</si>
  <si>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</si>
  <si>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</si>
  <si>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</si>
  <si>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</si>
  <si>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</si>
  <si>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</si>
  <si>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</si>
  <si>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</si>
  <si>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</si>
  <si>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</si>
  <si>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</si>
  <si>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</si>
  <si>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</si>
  <si>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</si>
  <si>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</si>
  <si>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</si>
  <si>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</si>
  <si>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</si>
  <si>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</si>
  <si>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</si>
  <si>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</si>
  <si>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</si>
  <si>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</si>
  <si>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</si>
  <si>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</si>
  <si>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</si>
  <si>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многоквартирным домом № 20  по улице Набережная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</si>
  <si>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</si>
  <si>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</si>
  <si>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</si>
  <si>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</si>
  <si>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</si>
  <si>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</si>
  <si>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</si>
  <si>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</si>
  <si>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</si>
  <si>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</si>
  <si>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</si>
  <si>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</si>
  <si>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</si>
  <si>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</si>
  <si>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</si>
  <si>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</si>
  <si>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</si>
  <si>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</si>
  <si>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</si>
  <si>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</si>
  <si>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</si>
  <si>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</si>
  <si>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</si>
  <si>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</si>
  <si>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01.08.2013г.</t>
  </si>
  <si>
    <t>8 от 10.01.2009г.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</si>
  <si>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</si>
  <si>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</si>
  <si>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</si>
  <si>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</si>
  <si>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</si>
  <si>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</si>
  <si>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</si>
  <si>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</si>
  <si>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кв.20,40,чердак наладка системы отолпения, ремонт лежака отопления на чердаке</t>
  </si>
  <si>
    <t>Январь</t>
  </si>
  <si>
    <t>Установка замка</t>
  </si>
  <si>
    <t>Март</t>
  </si>
  <si>
    <t>кв.35 замена участка стояка отопления</t>
  </si>
  <si>
    <t>Апрель</t>
  </si>
  <si>
    <t>кв.17 ремонт системы отопления</t>
  </si>
  <si>
    <t>Ремонт освещения площадок</t>
  </si>
  <si>
    <t>Ремонт шиферной кровли</t>
  </si>
  <si>
    <t>Июнь</t>
  </si>
  <si>
    <t>Июль</t>
  </si>
  <si>
    <t>кв.21 прочистка вент.канала в ванне</t>
  </si>
  <si>
    <t>Август</t>
  </si>
  <si>
    <t>кв.15 ремонт стояка отопления</t>
  </si>
  <si>
    <t>Сентябрь</t>
  </si>
  <si>
    <t>кв.11 замена участка стояка отопления</t>
  </si>
  <si>
    <t>Заполнение системы отопления</t>
  </si>
  <si>
    <t>кв.28 прочистка вент.каналов в ванне</t>
  </si>
  <si>
    <t>Заполнение системы отопления, наладка циркуляции</t>
  </si>
  <si>
    <t>Октябрь</t>
  </si>
  <si>
    <t>Ремонт щита этажного</t>
  </si>
  <si>
    <t>кв.16 наладка системы отопления</t>
  </si>
  <si>
    <t>Ноябрь</t>
  </si>
  <si>
    <t>кв.40 прочистка вент.канала в ванной</t>
  </si>
  <si>
    <t>Смена запорного устройства и ремонт двери выхода на чердак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</si>
  <si>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</si>
  <si>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</si>
  <si>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</si>
  <si>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</si>
  <si>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</si>
  <si>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</si>
  <si>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</si>
  <si>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</si>
  <si>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</si>
  <si>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</si>
  <si>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хозяйстов"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</si>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</sst>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topLeftCell="A34" workbookViewId="0">
      <selection activeCell="G42" sqref="G42:G4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3" t="s">
        <v>0</v>
      </c>
      <c r="B1" s="33"/>
      <c r="C1" s="33"/>
      <c r="D1" s="33"/>
      <c r="E1" s="33"/>
      <c r="F1" s="33"/>
      <c r="G1" s="33"/>
    </row>
    <row r="2" spans="1:8">
      <c r="A2" s="33" t="s">
        <v>5</v>
      </c>
      <c r="B2" s="33"/>
      <c r="C2" s="33"/>
      <c r="D2" s="33"/>
      <c r="E2" s="33"/>
      <c r="F2" s="33"/>
      <c r="G2" s="33"/>
    </row>
    <row r="3" spans="1:8">
      <c r="A3" s="33" t="s">
        <v>66</v>
      </c>
      <c r="B3" s="33"/>
      <c r="C3" s="33"/>
      <c r="D3" s="33"/>
      <c r="E3" s="33"/>
      <c r="F3" s="33"/>
      <c r="G3" s="33"/>
    </row>
    <row r="4" spans="1:8">
      <c r="A4" s="33" t="s">
        <v>100</v>
      </c>
      <c r="B4" s="33"/>
      <c r="C4" s="33"/>
      <c r="D4" s="33"/>
      <c r="E4" s="33"/>
      <c r="F4" s="33"/>
      <c r="G4" s="33"/>
      <c r="H4" s="12">
        <v>12</v>
      </c>
    </row>
    <row r="5" spans="1:8" ht="11.25" customHeight="1"/>
    <row r="6" spans="1:8">
      <c r="A6" s="1" t="s">
        <v>6</v>
      </c>
      <c r="C6" s="3">
        <f>D7+D8</f>
        <v>1587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1546.2</v>
      </c>
      <c r="E7" s="1" t="s">
        <v>2</v>
      </c>
    </row>
    <row r="8" spans="1:8">
      <c r="B8" s="1" t="s">
        <v>69</v>
      </c>
      <c r="C8" s="3"/>
      <c r="D8" s="1">
        <v>40.799999999999997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40</v>
      </c>
    </row>
    <row r="12" spans="1:8">
      <c r="A12" s="1" t="s">
        <v>73</v>
      </c>
      <c r="E12" s="1">
        <v>95.6</v>
      </c>
      <c r="F12" s="1" t="s">
        <v>2</v>
      </c>
    </row>
    <row r="13" spans="1:8">
      <c r="A13" s="1" t="s">
        <v>74</v>
      </c>
      <c r="B13" s="1">
        <v>449</v>
      </c>
      <c r="C13" s="1" t="s">
        <v>2</v>
      </c>
    </row>
    <row r="14" spans="1:8">
      <c r="A14" s="1" t="s">
        <v>75</v>
      </c>
      <c r="B14" s="1">
        <v>449</v>
      </c>
      <c r="C14" s="1" t="s">
        <v>2</v>
      </c>
    </row>
    <row r="15" spans="1:8">
      <c r="A15" s="1" t="s">
        <v>76</v>
      </c>
      <c r="D15" s="1">
        <v>1024</v>
      </c>
      <c r="E15" s="1" t="s">
        <v>2</v>
      </c>
    </row>
    <row r="17" spans="1:6">
      <c r="A17" s="1" t="s">
        <v>77</v>
      </c>
    </row>
    <row r="18" spans="1:6">
      <c r="A18" s="37" t="s">
        <v>78</v>
      </c>
      <c r="B18" s="37"/>
      <c r="C18" s="37"/>
      <c r="D18" s="37"/>
      <c r="E18" s="37" t="s">
        <v>79</v>
      </c>
      <c r="F18" s="37"/>
    </row>
    <row r="19" spans="1:6">
      <c r="A19" s="36" t="s">
        <v>80</v>
      </c>
      <c r="B19" s="36"/>
      <c r="C19" s="36"/>
      <c r="D19" s="36"/>
      <c r="E19" s="37" t="s">
        <v>93</v>
      </c>
      <c r="F19" s="37"/>
    </row>
    <row r="20" spans="1:6">
      <c r="A20" s="36" t="s">
        <v>81</v>
      </c>
      <c r="B20" s="36"/>
      <c r="C20" s="36"/>
      <c r="D20" s="36"/>
      <c r="E20" s="37" t="s">
        <v>91</v>
      </c>
      <c r="F20" s="37"/>
    </row>
    <row r="22" spans="1:6">
      <c r="A22" s="1" t="s">
        <v>82</v>
      </c>
    </row>
    <row r="23" spans="1:6" ht="31.5" customHeight="1">
      <c r="A23" s="38" t="s">
        <v>83</v>
      </c>
      <c r="B23" s="38"/>
      <c r="C23" s="38" t="s">
        <v>84</v>
      </c>
      <c r="D23" s="38"/>
      <c r="E23" s="38" t="s">
        <v>85</v>
      </c>
      <c r="F23" s="38"/>
    </row>
    <row r="24" spans="1:6">
      <c r="A24" s="14" t="s">
        <v>86</v>
      </c>
      <c r="B24" s="14"/>
      <c r="C24" s="37">
        <v>39</v>
      </c>
      <c r="D24" s="37"/>
      <c r="E24" s="37">
        <v>39</v>
      </c>
      <c r="F24" s="37"/>
    </row>
    <row r="25" spans="1:6">
      <c r="A25" s="14" t="s">
        <v>87</v>
      </c>
      <c r="B25" s="14"/>
      <c r="C25" s="37">
        <v>27</v>
      </c>
      <c r="D25" s="37"/>
      <c r="E25" s="37">
        <v>29</v>
      </c>
      <c r="F25" s="37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127</v>
      </c>
      <c r="D30" s="1">
        <v>12.08</v>
      </c>
      <c r="E30" s="1" t="s">
        <v>90</v>
      </c>
    </row>
    <row r="31" spans="1:6">
      <c r="B31" s="1" t="s">
        <v>97</v>
      </c>
      <c r="D31" s="1">
        <v>2.95</v>
      </c>
      <c r="E31" s="1" t="s">
        <v>90</v>
      </c>
    </row>
    <row r="32" spans="1:6">
      <c r="B32" s="1" t="s">
        <v>128</v>
      </c>
      <c r="D32" s="1">
        <v>13.12</v>
      </c>
      <c r="E32" s="1" t="s">
        <v>90</v>
      </c>
    </row>
    <row r="33" spans="1:10">
      <c r="B33" s="1" t="s">
        <v>97</v>
      </c>
      <c r="D33" s="1">
        <v>3.04</v>
      </c>
      <c r="E33" s="1" t="s">
        <v>90</v>
      </c>
    </row>
    <row r="34" spans="1:10" ht="21.75" customHeight="1">
      <c r="A34" s="1" t="s">
        <v>1</v>
      </c>
    </row>
    <row r="35" spans="1:10" ht="98.25" customHeight="1">
      <c r="A35" s="15" t="s">
        <v>3</v>
      </c>
      <c r="B35" s="19" t="s">
        <v>129</v>
      </c>
      <c r="C35" s="19" t="s">
        <v>130</v>
      </c>
      <c r="D35" s="15" t="s">
        <v>94</v>
      </c>
      <c r="E35" s="16" t="s">
        <v>4</v>
      </c>
      <c r="F35" s="20" t="s">
        <v>133</v>
      </c>
      <c r="G35" s="20" t="s">
        <v>134</v>
      </c>
      <c r="H35" s="2"/>
      <c r="I35" s="2"/>
      <c r="J35" s="2"/>
    </row>
    <row r="36" spans="1:10">
      <c r="A36" s="24" t="s">
        <v>34</v>
      </c>
      <c r="B36" s="5">
        <f>D36/C36</f>
        <v>24081.403908794789</v>
      </c>
      <c r="C36" s="6">
        <v>3.07</v>
      </c>
      <c r="D36" s="6">
        <v>73929.91</v>
      </c>
      <c r="E36" s="6">
        <v>-5566.5</v>
      </c>
      <c r="F36" s="29">
        <v>150230.20000000001</v>
      </c>
      <c r="G36" s="26">
        <f>D36+D37+E36+E37-F36</f>
        <v>3082.3399999999965</v>
      </c>
    </row>
    <row r="37" spans="1:10">
      <c r="A37" s="25"/>
      <c r="B37" s="5">
        <f>D37/C37</f>
        <v>26373.946268656717</v>
      </c>
      <c r="C37" s="6">
        <v>3.35</v>
      </c>
      <c r="D37" s="6">
        <v>88352.72</v>
      </c>
      <c r="E37" s="6">
        <v>-3403.59</v>
      </c>
      <c r="F37" s="29"/>
      <c r="G37" s="27"/>
    </row>
    <row r="38" spans="1:10">
      <c r="A38" s="24" t="s">
        <v>35</v>
      </c>
      <c r="B38" s="5">
        <f t="shared" ref="B38:B43" si="0">D38/C38</f>
        <v>167.76865643261883</v>
      </c>
      <c r="C38" s="6">
        <v>1577.74</v>
      </c>
      <c r="D38" s="6">
        <v>264695.32</v>
      </c>
      <c r="E38" s="6">
        <v>28041.84</v>
      </c>
      <c r="F38" s="29">
        <v>496210.53</v>
      </c>
      <c r="G38" s="26">
        <f t="shared" ref="G38" si="1">D38+D39+E38+E39-F38</f>
        <v>16171.179999999993</v>
      </c>
    </row>
    <row r="39" spans="1:10">
      <c r="A39" s="25"/>
      <c r="B39" s="5">
        <f t="shared" si="0"/>
        <v>125.08018086251373</v>
      </c>
      <c r="C39" s="6">
        <v>1756.03</v>
      </c>
      <c r="D39" s="6">
        <v>219644.55</v>
      </c>
      <c r="E39" s="6"/>
      <c r="F39" s="29"/>
      <c r="G39" s="27"/>
    </row>
    <row r="40" spans="1:10" ht="16.5" customHeight="1">
      <c r="A40" s="24" t="s">
        <v>95</v>
      </c>
      <c r="B40" s="5">
        <f t="shared" si="0"/>
        <v>1857.928530259366</v>
      </c>
      <c r="C40" s="6">
        <v>17.350000000000001</v>
      </c>
      <c r="D40" s="6">
        <v>32235.06</v>
      </c>
      <c r="E40" s="6">
        <v>-996.04</v>
      </c>
      <c r="F40" s="29">
        <v>62987.41</v>
      </c>
      <c r="G40" s="26">
        <f t="shared" ref="G40" si="2">D40+D41+E40+E41-F40</f>
        <v>374.45999999999913</v>
      </c>
    </row>
    <row r="41" spans="1:10">
      <c r="A41" s="25"/>
      <c r="B41" s="5">
        <f t="shared" si="0"/>
        <v>1688.9823559937727</v>
      </c>
      <c r="C41" s="6">
        <v>19.27</v>
      </c>
      <c r="D41" s="6">
        <v>32546.69</v>
      </c>
      <c r="E41" s="6">
        <v>-423.84</v>
      </c>
      <c r="F41" s="29"/>
      <c r="G41" s="27"/>
    </row>
    <row r="42" spans="1:10" ht="16.5" customHeight="1">
      <c r="A42" s="24" t="s">
        <v>96</v>
      </c>
      <c r="B42" s="5">
        <f t="shared" si="0"/>
        <v>1529.7256371814094</v>
      </c>
      <c r="C42" s="6">
        <v>26.68</v>
      </c>
      <c r="D42" s="6">
        <v>40813.08</v>
      </c>
      <c r="E42" s="6">
        <v>-1531.66</v>
      </c>
      <c r="F42" s="29">
        <v>81683.55</v>
      </c>
      <c r="G42" s="26">
        <f t="shared" ref="G42" si="3">D42+D43+E42+E43-F42</f>
        <v>204.05000000000291</v>
      </c>
    </row>
    <row r="43" spans="1:10">
      <c r="A43" s="25"/>
      <c r="B43" s="5">
        <f t="shared" si="0"/>
        <v>1525.3888496824275</v>
      </c>
      <c r="C43" s="6">
        <v>28.34</v>
      </c>
      <c r="D43" s="6">
        <v>43229.52</v>
      </c>
      <c r="E43" s="6">
        <v>-623.34</v>
      </c>
      <c r="F43" s="29"/>
      <c r="G43" s="27"/>
    </row>
    <row r="44" spans="1:10">
      <c r="A44" s="4" t="s">
        <v>63</v>
      </c>
      <c r="B44" s="5"/>
      <c r="C44" s="6"/>
      <c r="D44" s="6">
        <f>SUM(D36:D43)</f>
        <v>795446.85</v>
      </c>
      <c r="E44" s="6">
        <f>SUM(E36:E43)</f>
        <v>15496.869999999999</v>
      </c>
      <c r="F44" s="6">
        <f t="shared" ref="F44:G44" si="4">SUM(F36:F43)</f>
        <v>791111.69000000006</v>
      </c>
      <c r="G44" s="6">
        <f t="shared" si="4"/>
        <v>19832.029999999992</v>
      </c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34" t="s">
        <v>9</v>
      </c>
      <c r="C49" s="35"/>
      <c r="D49" s="34" t="s">
        <v>10</v>
      </c>
      <c r="E49" s="35"/>
      <c r="F49" s="34" t="s">
        <v>11</v>
      </c>
      <c r="G49" s="35"/>
    </row>
    <row r="50" spans="1:7" ht="34.5" customHeight="1">
      <c r="A50" s="9">
        <v>1</v>
      </c>
      <c r="B50" s="30" t="s">
        <v>98</v>
      </c>
      <c r="C50" s="30"/>
      <c r="D50" s="28" t="s">
        <v>12</v>
      </c>
      <c r="E50" s="28"/>
      <c r="F50" s="31">
        <f>0.58*H4*D7</f>
        <v>10761.552</v>
      </c>
      <c r="G50" s="31"/>
    </row>
    <row r="51" spans="1:7" ht="31.5" customHeight="1">
      <c r="A51" s="9">
        <v>2</v>
      </c>
      <c r="B51" s="30" t="s">
        <v>13</v>
      </c>
      <c r="C51" s="30"/>
      <c r="D51" s="28" t="s">
        <v>12</v>
      </c>
      <c r="E51" s="28"/>
      <c r="F51" s="31">
        <f>1.82*H4*D7</f>
        <v>33769.008000000002</v>
      </c>
      <c r="G51" s="31"/>
    </row>
    <row r="52" spans="1:7">
      <c r="A52" s="13">
        <v>3</v>
      </c>
      <c r="B52" s="30" t="s">
        <v>14</v>
      </c>
      <c r="C52" s="30"/>
      <c r="D52" s="28" t="s">
        <v>15</v>
      </c>
      <c r="E52" s="28"/>
      <c r="F52" s="31">
        <f>0.17*H4*D7</f>
        <v>3154.248</v>
      </c>
      <c r="G52" s="31"/>
    </row>
    <row r="53" spans="1:7" ht="63.75" customHeight="1">
      <c r="A53" s="13">
        <v>4</v>
      </c>
      <c r="B53" s="30" t="s">
        <v>16</v>
      </c>
      <c r="C53" s="30"/>
      <c r="D53" s="34" t="s">
        <v>99</v>
      </c>
      <c r="E53" s="35"/>
      <c r="F53" s="31">
        <f>0.84*H4*C6</f>
        <v>15996.960000000001</v>
      </c>
      <c r="G53" s="31"/>
    </row>
    <row r="54" spans="1:7" ht="60.75" customHeight="1">
      <c r="A54" s="13">
        <v>5</v>
      </c>
      <c r="B54" s="30" t="s">
        <v>17</v>
      </c>
      <c r="C54" s="30"/>
      <c r="D54" s="28" t="s">
        <v>18</v>
      </c>
      <c r="E54" s="28"/>
      <c r="F54" s="31">
        <f>1.37*H4*C6</f>
        <v>26090.280000000002</v>
      </c>
      <c r="G54" s="31"/>
    </row>
    <row r="55" spans="1:7" ht="31.5" customHeight="1">
      <c r="A55" s="9"/>
      <c r="B55" s="30" t="s">
        <v>19</v>
      </c>
      <c r="C55" s="30"/>
      <c r="D55" s="28"/>
      <c r="E55" s="28"/>
      <c r="F55" s="31">
        <f>SUM(F50:G54)</f>
        <v>89772.047999999995</v>
      </c>
      <c r="G55" s="31"/>
    </row>
    <row r="57" spans="1:7">
      <c r="A57" s="1" t="s">
        <v>20</v>
      </c>
    </row>
    <row r="59" spans="1:7" ht="44.25" customHeight="1">
      <c r="A59" s="9" t="s">
        <v>8</v>
      </c>
      <c r="B59" s="28" t="s">
        <v>21</v>
      </c>
      <c r="C59" s="28"/>
      <c r="D59" s="34" t="s">
        <v>22</v>
      </c>
      <c r="E59" s="35"/>
      <c r="F59" s="34" t="s">
        <v>23</v>
      </c>
      <c r="G59" s="35"/>
    </row>
    <row r="60" spans="1:7" ht="69" customHeight="1">
      <c r="A60" s="9">
        <v>1</v>
      </c>
      <c r="B60" s="32" t="s">
        <v>101</v>
      </c>
      <c r="C60" s="32"/>
      <c r="D60" s="21" t="s">
        <v>102</v>
      </c>
      <c r="E60" s="21"/>
      <c r="F60" s="22">
        <v>3810.49</v>
      </c>
      <c r="G60" s="23"/>
    </row>
    <row r="61" spans="1:7">
      <c r="A61" s="11">
        <v>2</v>
      </c>
      <c r="B61" s="32" t="s">
        <v>103</v>
      </c>
      <c r="C61" s="32"/>
      <c r="D61" s="21" t="s">
        <v>104</v>
      </c>
      <c r="E61" s="21"/>
      <c r="F61" s="22">
        <v>580</v>
      </c>
      <c r="G61" s="23"/>
    </row>
    <row r="62" spans="1:7" ht="33" customHeight="1">
      <c r="A62" s="17">
        <v>3</v>
      </c>
      <c r="B62" s="32" t="s">
        <v>105</v>
      </c>
      <c r="C62" s="32"/>
      <c r="D62" s="21" t="s">
        <v>106</v>
      </c>
      <c r="E62" s="21"/>
      <c r="F62" s="22">
        <v>1435.58</v>
      </c>
      <c r="G62" s="23"/>
    </row>
    <row r="63" spans="1:7" ht="36.75" customHeight="1">
      <c r="A63" s="17">
        <v>4</v>
      </c>
      <c r="B63" s="32" t="s">
        <v>107</v>
      </c>
      <c r="C63" s="32"/>
      <c r="D63" s="21" t="s">
        <v>106</v>
      </c>
      <c r="E63" s="21"/>
      <c r="F63" s="22">
        <v>1076.68</v>
      </c>
      <c r="G63" s="23"/>
    </row>
    <row r="64" spans="1:7" ht="33" customHeight="1">
      <c r="A64" s="17">
        <v>5</v>
      </c>
      <c r="B64" s="32" t="s">
        <v>108</v>
      </c>
      <c r="C64" s="32"/>
      <c r="D64" s="21" t="s">
        <v>106</v>
      </c>
      <c r="E64" s="21"/>
      <c r="F64" s="22">
        <v>265.32</v>
      </c>
      <c r="G64" s="23"/>
    </row>
    <row r="65" spans="1:7">
      <c r="A65" s="17">
        <v>6</v>
      </c>
      <c r="B65" s="32" t="s">
        <v>109</v>
      </c>
      <c r="C65" s="32"/>
      <c r="D65" s="21" t="s">
        <v>110</v>
      </c>
      <c r="E65" s="21"/>
      <c r="F65" s="22">
        <v>16057</v>
      </c>
      <c r="G65" s="23"/>
    </row>
    <row r="66" spans="1:7">
      <c r="A66" s="17">
        <v>7</v>
      </c>
      <c r="B66" s="32" t="s">
        <v>109</v>
      </c>
      <c r="C66" s="32"/>
      <c r="D66" s="21" t="s">
        <v>111</v>
      </c>
      <c r="E66" s="21"/>
      <c r="F66" s="22">
        <v>2046.93</v>
      </c>
      <c r="G66" s="23"/>
    </row>
    <row r="67" spans="1:7" ht="31.5" customHeight="1">
      <c r="A67" s="17">
        <v>8</v>
      </c>
      <c r="B67" s="32" t="s">
        <v>112</v>
      </c>
      <c r="C67" s="32"/>
      <c r="D67" s="21" t="s">
        <v>113</v>
      </c>
      <c r="E67" s="21"/>
      <c r="F67" s="22">
        <v>1244.05</v>
      </c>
      <c r="G67" s="23"/>
    </row>
    <row r="68" spans="1:7" ht="30.75" customHeight="1">
      <c r="A68" s="17">
        <v>9</v>
      </c>
      <c r="B68" s="32" t="s">
        <v>114</v>
      </c>
      <c r="C68" s="32"/>
      <c r="D68" s="21" t="s">
        <v>115</v>
      </c>
      <c r="E68" s="21"/>
      <c r="F68" s="22">
        <v>1796.69</v>
      </c>
      <c r="G68" s="23"/>
    </row>
    <row r="69" spans="1:7" ht="31.5" customHeight="1">
      <c r="A69" s="17">
        <v>10</v>
      </c>
      <c r="B69" s="32" t="s">
        <v>116</v>
      </c>
      <c r="C69" s="32"/>
      <c r="D69" s="21" t="s">
        <v>115</v>
      </c>
      <c r="E69" s="21"/>
      <c r="F69" s="22">
        <v>1796.69</v>
      </c>
      <c r="G69" s="23"/>
    </row>
    <row r="70" spans="1:7" ht="31.5" customHeight="1">
      <c r="A70" s="17">
        <v>11</v>
      </c>
      <c r="B70" s="32" t="s">
        <v>117</v>
      </c>
      <c r="C70" s="32"/>
      <c r="D70" s="21" t="s">
        <v>115</v>
      </c>
      <c r="E70" s="21"/>
      <c r="F70" s="22">
        <v>307.94</v>
      </c>
      <c r="G70" s="23"/>
    </row>
    <row r="71" spans="1:7" ht="32.25" customHeight="1">
      <c r="A71" s="17">
        <v>12</v>
      </c>
      <c r="B71" s="32" t="s">
        <v>118</v>
      </c>
      <c r="C71" s="32"/>
      <c r="D71" s="21" t="s">
        <v>115</v>
      </c>
      <c r="E71" s="21"/>
      <c r="F71" s="22">
        <v>593.76</v>
      </c>
      <c r="G71" s="23"/>
    </row>
    <row r="72" spans="1:7" ht="51.75" customHeight="1">
      <c r="A72" s="17">
        <v>13</v>
      </c>
      <c r="B72" s="32" t="s">
        <v>119</v>
      </c>
      <c r="C72" s="32"/>
      <c r="D72" s="21" t="s">
        <v>120</v>
      </c>
      <c r="E72" s="21"/>
      <c r="F72" s="22">
        <v>39.07</v>
      </c>
      <c r="G72" s="23"/>
    </row>
    <row r="73" spans="1:7">
      <c r="A73" s="17">
        <v>14</v>
      </c>
      <c r="B73" s="32" t="s">
        <v>121</v>
      </c>
      <c r="C73" s="32"/>
      <c r="D73" s="21" t="s">
        <v>120</v>
      </c>
      <c r="E73" s="21"/>
      <c r="F73" s="22">
        <v>453.36</v>
      </c>
      <c r="G73" s="23"/>
    </row>
    <row r="74" spans="1:7" ht="32.25" customHeight="1">
      <c r="A74" s="17">
        <v>15</v>
      </c>
      <c r="B74" s="32" t="s">
        <v>122</v>
      </c>
      <c r="C74" s="32"/>
      <c r="D74" s="21" t="s">
        <v>123</v>
      </c>
      <c r="E74" s="21"/>
      <c r="F74" s="22">
        <v>424.95</v>
      </c>
      <c r="G74" s="23"/>
    </row>
    <row r="75" spans="1:7" ht="34.5" customHeight="1">
      <c r="A75" s="17">
        <v>16</v>
      </c>
      <c r="B75" s="32" t="s">
        <v>124</v>
      </c>
      <c r="C75" s="32"/>
      <c r="D75" s="21" t="s">
        <v>123</v>
      </c>
      <c r="E75" s="21"/>
      <c r="F75" s="22">
        <v>657.25</v>
      </c>
      <c r="G75" s="23"/>
    </row>
    <row r="76" spans="1:7" ht="46.5" customHeight="1">
      <c r="A76" s="17">
        <v>17</v>
      </c>
      <c r="B76" s="32" t="s">
        <v>125</v>
      </c>
      <c r="C76" s="32"/>
      <c r="D76" s="21" t="s">
        <v>126</v>
      </c>
      <c r="E76" s="21"/>
      <c r="F76" s="22">
        <v>1446</v>
      </c>
      <c r="G76" s="23"/>
    </row>
    <row r="77" spans="1:7" ht="47.25" customHeight="1">
      <c r="A77" s="9"/>
      <c r="B77" s="40" t="s">
        <v>65</v>
      </c>
      <c r="C77" s="41"/>
      <c r="D77" s="34"/>
      <c r="E77" s="35"/>
      <c r="F77" s="39">
        <f>SUM(F60:G76)</f>
        <v>34031.759999999995</v>
      </c>
      <c r="G77" s="35"/>
    </row>
    <row r="79" spans="1:7">
      <c r="A79" s="1" t="s">
        <v>24</v>
      </c>
      <c r="D79" s="7">
        <f>3.94*H4*C6</f>
        <v>75033.36</v>
      </c>
      <c r="E79" s="1" t="s">
        <v>25</v>
      </c>
    </row>
    <row r="80" spans="1:7">
      <c r="A80" s="1" t="s">
        <v>26</v>
      </c>
      <c r="D80" s="7">
        <f>130747.77*5.3%+(H4-7)*D7*1.25</f>
        <v>16593.381809999999</v>
      </c>
      <c r="E80" s="1" t="s">
        <v>25</v>
      </c>
    </row>
    <row r="82" spans="1:7">
      <c r="A82" s="1" t="s">
        <v>38</v>
      </c>
    </row>
    <row r="83" spans="1:7">
      <c r="A83" s="1" t="s">
        <v>131</v>
      </c>
    </row>
    <row r="84" spans="1:7">
      <c r="B84" s="1" t="s">
        <v>37</v>
      </c>
      <c r="F84" s="7">
        <v>232102.47</v>
      </c>
      <c r="G84" s="1" t="s">
        <v>25</v>
      </c>
    </row>
    <row r="86" spans="1:7">
      <c r="A86" s="1" t="s">
        <v>132</v>
      </c>
    </row>
    <row r="87" spans="1:7">
      <c r="B87" s="1" t="s">
        <v>36</v>
      </c>
      <c r="F87" s="7">
        <f>F55+F77+D79</f>
        <v>198837.16800000001</v>
      </c>
      <c r="G87" s="1" t="s">
        <v>25</v>
      </c>
    </row>
    <row r="88" spans="1:7">
      <c r="F88" s="7"/>
    </row>
    <row r="89" spans="1:7">
      <c r="A89" s="1" t="s">
        <v>135</v>
      </c>
      <c r="F89" s="7"/>
    </row>
    <row r="90" spans="1:7">
      <c r="B90" s="1" t="s">
        <v>136</v>
      </c>
      <c r="F90" s="7">
        <v>53862.22</v>
      </c>
      <c r="G90" s="1" t="s">
        <v>25</v>
      </c>
    </row>
    <row r="91" spans="1:7" ht="30" customHeight="1">
      <c r="A91" s="1" t="s">
        <v>27</v>
      </c>
    </row>
    <row r="92" spans="1:7" ht="32.25" customHeight="1"/>
    <row r="93" spans="1:7" ht="28.5" customHeight="1">
      <c r="A93" s="8" t="s">
        <v>28</v>
      </c>
      <c r="B93" s="44" t="s">
        <v>29</v>
      </c>
      <c r="C93" s="44"/>
      <c r="D93" s="8" t="s">
        <v>30</v>
      </c>
      <c r="E93" s="44" t="s">
        <v>31</v>
      </c>
      <c r="F93" s="44"/>
      <c r="G93" s="8" t="s">
        <v>32</v>
      </c>
    </row>
    <row r="94" spans="1:7" ht="33.75" customHeight="1">
      <c r="A94" s="42" t="s">
        <v>33</v>
      </c>
      <c r="B94" s="43" t="s">
        <v>51</v>
      </c>
      <c r="C94" s="43"/>
      <c r="D94" s="10">
        <v>5</v>
      </c>
      <c r="E94" s="43" t="s">
        <v>53</v>
      </c>
      <c r="F94" s="43"/>
      <c r="G94" s="18">
        <v>5</v>
      </c>
    </row>
    <row r="95" spans="1:7" ht="43.5" customHeight="1">
      <c r="A95" s="42"/>
      <c r="B95" s="43" t="s">
        <v>39</v>
      </c>
      <c r="C95" s="43"/>
      <c r="D95" s="10">
        <v>5</v>
      </c>
      <c r="E95" s="43" t="s">
        <v>53</v>
      </c>
      <c r="F95" s="43"/>
      <c r="G95" s="18">
        <v>5</v>
      </c>
    </row>
    <row r="96" spans="1:7" ht="69" customHeight="1">
      <c r="A96" s="42"/>
      <c r="B96" s="43" t="s">
        <v>40</v>
      </c>
      <c r="C96" s="43"/>
      <c r="D96" s="10">
        <v>1</v>
      </c>
      <c r="E96" s="43" t="s">
        <v>53</v>
      </c>
      <c r="F96" s="43"/>
      <c r="G96" s="18">
        <v>1</v>
      </c>
    </row>
    <row r="97" spans="1:7" ht="37.5" customHeight="1">
      <c r="A97" s="10" t="s">
        <v>41</v>
      </c>
      <c r="B97" s="43" t="s">
        <v>42</v>
      </c>
      <c r="C97" s="43"/>
      <c r="D97" s="10"/>
      <c r="E97" s="43" t="s">
        <v>54</v>
      </c>
      <c r="F97" s="43"/>
      <c r="G97" s="18"/>
    </row>
    <row r="98" spans="1:7" ht="60" customHeight="1">
      <c r="A98" s="42" t="s">
        <v>43</v>
      </c>
      <c r="B98" s="43" t="s">
        <v>52</v>
      </c>
      <c r="C98" s="43"/>
      <c r="D98" s="10">
        <v>2</v>
      </c>
      <c r="E98" s="43" t="s">
        <v>55</v>
      </c>
      <c r="F98" s="43"/>
      <c r="G98" s="18">
        <v>2</v>
      </c>
    </row>
    <row r="99" spans="1:7" ht="43.5" customHeight="1">
      <c r="A99" s="42"/>
      <c r="B99" s="43" t="s">
        <v>44</v>
      </c>
      <c r="C99" s="43"/>
      <c r="D99" s="10"/>
      <c r="E99" s="43" t="s">
        <v>56</v>
      </c>
      <c r="F99" s="43"/>
      <c r="G99" s="18"/>
    </row>
    <row r="100" spans="1:7" ht="42.75" customHeight="1">
      <c r="A100" s="42"/>
      <c r="B100" s="43" t="s">
        <v>48</v>
      </c>
      <c r="C100" s="43"/>
      <c r="D100" s="10">
        <v>3</v>
      </c>
      <c r="E100" s="43" t="s">
        <v>57</v>
      </c>
      <c r="F100" s="43"/>
      <c r="G100" s="18">
        <v>3</v>
      </c>
    </row>
    <row r="101" spans="1:7" ht="36" customHeight="1">
      <c r="A101" s="42"/>
      <c r="B101" s="43" t="s">
        <v>49</v>
      </c>
      <c r="C101" s="43"/>
      <c r="D101" s="10"/>
      <c r="E101" s="43" t="s">
        <v>58</v>
      </c>
      <c r="F101" s="43"/>
      <c r="G101" s="18"/>
    </row>
    <row r="102" spans="1:7">
      <c r="A102" s="42"/>
      <c r="B102" s="43" t="s">
        <v>50</v>
      </c>
      <c r="C102" s="43"/>
      <c r="D102" s="10"/>
      <c r="E102" s="43" t="s">
        <v>59</v>
      </c>
      <c r="F102" s="43"/>
      <c r="G102" s="18"/>
    </row>
    <row r="103" spans="1:7">
      <c r="A103" s="42"/>
      <c r="B103" s="43" t="s">
        <v>45</v>
      </c>
      <c r="C103" s="43"/>
      <c r="D103" s="10"/>
      <c r="E103" s="43" t="s">
        <v>60</v>
      </c>
      <c r="F103" s="43"/>
      <c r="G103" s="18"/>
    </row>
    <row r="104" spans="1:7" ht="31.5" customHeight="1">
      <c r="A104" s="42"/>
      <c r="B104" s="43" t="s">
        <v>46</v>
      </c>
      <c r="C104" s="43"/>
      <c r="D104" s="10">
        <v>6</v>
      </c>
      <c r="E104" s="43" t="s">
        <v>55</v>
      </c>
      <c r="F104" s="43"/>
      <c r="G104" s="18">
        <v>6</v>
      </c>
    </row>
    <row r="105" spans="1:7">
      <c r="A105" s="42"/>
      <c r="B105" s="43" t="s">
        <v>47</v>
      </c>
      <c r="C105" s="43"/>
      <c r="D105" s="10">
        <v>1</v>
      </c>
      <c r="E105" s="43"/>
      <c r="F105" s="43"/>
      <c r="G105" s="18">
        <v>1</v>
      </c>
    </row>
    <row r="108" spans="1:7">
      <c r="A108" s="1" t="s">
        <v>137</v>
      </c>
      <c r="F108" s="1" t="s">
        <v>61</v>
      </c>
    </row>
    <row r="110" spans="1:7">
      <c r="A110" s="1" t="s">
        <v>64</v>
      </c>
      <c r="F110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5">
    <mergeCell ref="B97:C97"/>
    <mergeCell ref="E97:F97"/>
    <mergeCell ref="A98:A105"/>
    <mergeCell ref="B98:C98"/>
    <mergeCell ref="E98:F98"/>
    <mergeCell ref="B99:C99"/>
    <mergeCell ref="E99:F99"/>
    <mergeCell ref="B100:C100"/>
    <mergeCell ref="E100:F100"/>
    <mergeCell ref="B104:C104"/>
    <mergeCell ref="E104:F104"/>
    <mergeCell ref="B105:C105"/>
    <mergeCell ref="E105:F105"/>
    <mergeCell ref="B101:C101"/>
    <mergeCell ref="E101:F101"/>
    <mergeCell ref="B102:C102"/>
    <mergeCell ref="E102:F102"/>
    <mergeCell ref="B103:C103"/>
    <mergeCell ref="E103:F103"/>
    <mergeCell ref="A94:A96"/>
    <mergeCell ref="B94:C94"/>
    <mergeCell ref="E94:F94"/>
    <mergeCell ref="B95:C95"/>
    <mergeCell ref="E95:F95"/>
    <mergeCell ref="B96:C96"/>
    <mergeCell ref="E96:F96"/>
    <mergeCell ref="B93:C93"/>
    <mergeCell ref="E93:F93"/>
    <mergeCell ref="B75:C75"/>
    <mergeCell ref="B76:C76"/>
    <mergeCell ref="F77:G77"/>
    <mergeCell ref="B77:C77"/>
    <mergeCell ref="D77:E77"/>
    <mergeCell ref="D76:E76"/>
    <mergeCell ref="D75:E75"/>
    <mergeCell ref="F75:G75"/>
    <mergeCell ref="F76:G76"/>
    <mergeCell ref="B62:C62"/>
    <mergeCell ref="B63:C63"/>
    <mergeCell ref="B64:C64"/>
    <mergeCell ref="B59:C59"/>
    <mergeCell ref="D59:E59"/>
    <mergeCell ref="F59:G59"/>
    <mergeCell ref="B60:C60"/>
    <mergeCell ref="F62:G62"/>
    <mergeCell ref="F63:G63"/>
    <mergeCell ref="F64:G64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E23:F23"/>
    <mergeCell ref="C24:D24"/>
    <mergeCell ref="E24:F24"/>
    <mergeCell ref="C25:D25"/>
    <mergeCell ref="E25:F25"/>
    <mergeCell ref="B53:C53"/>
    <mergeCell ref="D53:E53"/>
    <mergeCell ref="F53:G53"/>
    <mergeCell ref="B54:C54"/>
    <mergeCell ref="D54:E54"/>
    <mergeCell ref="F54:G54"/>
    <mergeCell ref="F38:F39"/>
    <mergeCell ref="F36:F37"/>
    <mergeCell ref="G36:G37"/>
    <mergeCell ref="A1:G1"/>
    <mergeCell ref="A2:G2"/>
    <mergeCell ref="A3:G3"/>
    <mergeCell ref="A4:G4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19:D19"/>
    <mergeCell ref="E19:F19"/>
    <mergeCell ref="A20:D20"/>
    <mergeCell ref="E20:F20"/>
    <mergeCell ref="A23:B23"/>
    <mergeCell ref="C23:D23"/>
    <mergeCell ref="A18:D18"/>
    <mergeCell ref="E18:F18"/>
    <mergeCell ref="A36:A37"/>
    <mergeCell ref="G38:G39"/>
    <mergeCell ref="F65:G65"/>
    <mergeCell ref="D65:E65"/>
    <mergeCell ref="D66:E66"/>
    <mergeCell ref="F61:G61"/>
    <mergeCell ref="D61:E61"/>
    <mergeCell ref="D62:E62"/>
    <mergeCell ref="D63:E63"/>
    <mergeCell ref="D64:E64"/>
    <mergeCell ref="D55:E55"/>
    <mergeCell ref="A38:A39"/>
    <mergeCell ref="F66:G66"/>
    <mergeCell ref="A40:A41"/>
    <mergeCell ref="F40:F41"/>
    <mergeCell ref="G40:G41"/>
    <mergeCell ref="B55:C55"/>
    <mergeCell ref="A42:A43"/>
    <mergeCell ref="F42:F43"/>
    <mergeCell ref="G42:G43"/>
    <mergeCell ref="F55:G55"/>
    <mergeCell ref="D60:E60"/>
    <mergeCell ref="F60:G60"/>
    <mergeCell ref="B61:C61"/>
    <mergeCell ref="D67:E67"/>
    <mergeCell ref="D68:E68"/>
    <mergeCell ref="D69:E69"/>
    <mergeCell ref="D70:E70"/>
    <mergeCell ref="D71:E71"/>
    <mergeCell ref="D72:E72"/>
    <mergeCell ref="D73:E73"/>
    <mergeCell ref="D74:E74"/>
    <mergeCell ref="F67:G67"/>
    <mergeCell ref="F68:G68"/>
    <mergeCell ref="F69:G69"/>
    <mergeCell ref="F70:G70"/>
    <mergeCell ref="F71:G71"/>
    <mergeCell ref="F72:G72"/>
    <mergeCell ref="F73:G73"/>
    <mergeCell ref="F74:G74"/>
  </mergeCells>
  <pageMargins left="0.2" right="0.2" top="0.28000000000000003" bottom="0.4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2016-03-09T13:02:19Z</dcterms:modified>
</cp:coreProperties>
</file>