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597"/>
  </bookViews>
  <sheets>
    <sheet name="1" sheetId="11" r:id="rId1"/>
  </sheets>
  <calcPr calcId="124519"/>
</workbook>
</file>

<file path=xl/calcChain.xml><?xml version="1.0" encoding="utf-8"?>
<calcChain xmlns="http://schemas.openxmlformats.org/spreadsheetml/2006/main">
  <c r="B17" i="11"/>
  <c r="B16"/>
  <c r="B15"/>
  <c r="B14"/>
  <c r="F32"/>
  <c r="F28"/>
  <c r="F31" l="1"/>
  <c r="F29"/>
  <c r="F25"/>
  <c r="F24"/>
  <c r="F65"/>
  <c r="D67"/>
  <c r="G19"/>
  <c r="E19"/>
  <c r="C19"/>
  <c r="D68"/>
  <c r="F27"/>
  <c r="F26"/>
  <c r="F18"/>
  <c r="F17"/>
  <c r="F16"/>
  <c r="F15"/>
  <c r="F14"/>
  <c r="F19" l="1"/>
  <c r="F33"/>
  <c r="F75" s="1"/>
  <c r="F77" s="1"/>
</calcChain>
</file>

<file path=xl/sharedStrings.xml><?xml version="1.0" encoding="utf-8"?>
<sst xmlns="http://schemas.openxmlformats.org/spreadsheetml/2006/main" count="166" uniqueCount="127">
  <si>
    <t>ОТЧЕТ</t>
  </si>
  <si>
    <t>I. Оказание коммунальных услуг</t>
  </si>
  <si>
    <t>кв.м</t>
  </si>
  <si>
    <t>Кол-во этажей -</t>
  </si>
  <si>
    <t>Кол-во подъездов-</t>
  </si>
  <si>
    <t>Кол-во квартир-</t>
  </si>
  <si>
    <t>Виды оказанных коммунальных услуг</t>
  </si>
  <si>
    <t>Объем представленных коммунальных услуг</t>
  </si>
  <si>
    <t>Сумма начисленная за коммунальную услугу, руб</t>
  </si>
  <si>
    <t>Сумма снижения по различным причинам, руб</t>
  </si>
  <si>
    <t>Итого оплачено, руб</t>
  </si>
  <si>
    <t xml:space="preserve">о выполнении управляющей организацией договора управления </t>
  </si>
  <si>
    <t>Общая площадь МКД -</t>
  </si>
  <si>
    <t>II. Работы (услуги) по содержанию общего имущества многоквартирного дома</t>
  </si>
  <si>
    <t>№ п/п</t>
  </si>
  <si>
    <t>Наименование работ (услуг)</t>
  </si>
  <si>
    <t>Количество выполняемых работ</t>
  </si>
  <si>
    <t>Расходы управляющей организации на выполнение работ(услуг) по содержанию, руб</t>
  </si>
  <si>
    <t>Содержание помещений общего пользования, в т.ч.подметание полов</t>
  </si>
  <si>
    <t>6 раз в неделю</t>
  </si>
  <si>
    <t>Уборка придомовой территории</t>
  </si>
  <si>
    <t>Обслуживание систем вентиляции</t>
  </si>
  <si>
    <t>Обслуживание газовых сетей</t>
  </si>
  <si>
    <t>1 раз в год</t>
  </si>
  <si>
    <t>Технический осмотр зданий и инженерного оборудования</t>
  </si>
  <si>
    <t>2 раза в год</t>
  </si>
  <si>
    <t>Аварийное обслуживание</t>
  </si>
  <si>
    <t>по мере необходимости, в течении 2 часов с момента получения заявки</t>
  </si>
  <si>
    <t>Содержание и текущий ремонт лифтов</t>
  </si>
  <si>
    <t>Вывоз твердых бытовых отходов</t>
  </si>
  <si>
    <t>Проверка и ремонт коллективных приборов учета</t>
  </si>
  <si>
    <t>ИТОГО по содержанию общего имущества дома</t>
  </si>
  <si>
    <t>III. Работы по текущему ремонту общего имущества в доме</t>
  </si>
  <si>
    <t xml:space="preserve">Наименование работ </t>
  </si>
  <si>
    <t>Дата проведения работ</t>
  </si>
  <si>
    <t>Расходы управляющей организации на выполнение работ руб</t>
  </si>
  <si>
    <t xml:space="preserve">IV.  Расходы Управляющей организации     </t>
  </si>
  <si>
    <t>руб</t>
  </si>
  <si>
    <t>в т.ч. расходы по ОГУП "ТТЭР" составили</t>
  </si>
  <si>
    <t xml:space="preserve">       Оплачено жителями за содержание и текущий ремонт общего имущества </t>
  </si>
  <si>
    <t>VI. Работа Управляющей организации с письменными обращениями собственников.</t>
  </si>
  <si>
    <t>Виды обращений</t>
  </si>
  <si>
    <t>Вопросы, поставленные в обращениях</t>
  </si>
  <si>
    <t>Количество поступивших обращений по изложенным вопросам</t>
  </si>
  <si>
    <t>Меры, предпринимаемые управляющей организацией по вопросам, поставленным в обращениях</t>
  </si>
  <si>
    <t>Количество решенных вопросов</t>
  </si>
  <si>
    <t>Жалоба</t>
  </si>
  <si>
    <t>Электроснабжение,кВт</t>
  </si>
  <si>
    <t>Теплоснабжение, Гкал</t>
  </si>
  <si>
    <r>
      <t>Хол.водоснабжение,м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</si>
  <si>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Водоотведение,м</t>
    </r>
    <r>
      <rPr>
        <vertAlign val="superscript"/>
        <sz val="10"/>
        <color theme="1"/>
        <rFont val="Times New Roman"/>
        <family val="1"/>
        <charset val="204"/>
      </rPr>
      <t>3</t>
    </r>
  </si>
  <si>
    <t>( - перерасход/ + остаток)</t>
  </si>
  <si>
    <t>ремонту общего имущества дома-</t>
  </si>
  <si>
    <t>дома по договору управления -</t>
  </si>
  <si>
    <t>V.  Финансовый результат по многоквартирному дому</t>
  </si>
  <si>
    <t>2) по конструктивных элементам здания</t>
  </si>
  <si>
    <t>3) по температурному режиму,циркуляции ГВС</t>
  </si>
  <si>
    <t>Предложения</t>
  </si>
  <si>
    <t>1) по проведению общего собрания собственников</t>
  </si>
  <si>
    <t xml:space="preserve">Заявления </t>
  </si>
  <si>
    <t>2) выдача списков собственников дома для проведения общего собрания, договора управления</t>
  </si>
  <si>
    <t>6) представление отчетов УО по дому, планов работ, стоимость работ</t>
  </si>
  <si>
    <t>7) внесение изменений в лицевые счета</t>
  </si>
  <si>
    <t>8) прочие</t>
  </si>
  <si>
    <t>3) установка и опломбирование индивидуальных приборов учета</t>
  </si>
  <si>
    <t>4) пояснение произведенных расчетов за коммунальные услуги</t>
  </si>
  <si>
    <t>5) рестукторизация задолженности</t>
  </si>
  <si>
    <t>1) по внутридомовым инженерным сетям</t>
  </si>
  <si>
    <t>1)  на перерасчет коммунальных услуг при временном отсутствии</t>
  </si>
  <si>
    <t>Осмотр, установление причины и устранение ее</t>
  </si>
  <si>
    <t>Проведение общего собрания собственников</t>
  </si>
  <si>
    <t>Формирование и направление данных в ОГУП "ТТЭР"</t>
  </si>
  <si>
    <t>Выдача списков собственников дома для проведения общего собрания с последующим оформлением протокола, договора управления</t>
  </si>
  <si>
    <t xml:space="preserve"> Установка и опломбирование индивидуальных приборов учета</t>
  </si>
  <si>
    <t>Пояснение произведенных расчетов за коммунальные услуги со ссылкой на действующее законодательство</t>
  </si>
  <si>
    <t>Оформление реструкторизации задолженности</t>
  </si>
  <si>
    <t>Представление отчетов УО по дому, планов работ, стоимость работ</t>
  </si>
  <si>
    <t>ежедневно</t>
  </si>
  <si>
    <t>1 раз в месяц</t>
  </si>
  <si>
    <t>О.В.Толмачев</t>
  </si>
  <si>
    <t xml:space="preserve">Генеральный директор </t>
  </si>
  <si>
    <t>О.В.Котова</t>
  </si>
  <si>
    <t>ИТОГО</t>
  </si>
  <si>
    <t>за период с 01.01.2012 г. по 31.12.2012 г.</t>
  </si>
  <si>
    <t>Начальник пл.-произв.отдела</t>
  </si>
  <si>
    <r>
      <t>Горячее водоснабжение,м</t>
    </r>
    <r>
      <rPr>
        <vertAlign val="superscript"/>
        <sz val="10"/>
        <color theme="1"/>
        <rFont val="Times New Roman"/>
        <family val="1"/>
        <charset val="204"/>
      </rPr>
      <t>3</t>
    </r>
  </si>
  <si>
    <t xml:space="preserve">       Итого начислено за 2012 год по содержанию и текущему ремонту общего имущества</t>
  </si>
  <si>
    <t xml:space="preserve">       Общая стоимость представленных услуг за 2012 год по управлению, содержанию и текущему </t>
  </si>
  <si>
    <t xml:space="preserve">       Финансовый результат по дому за 2012 год  составил  -</t>
  </si>
  <si>
    <t>дома за 2012 год -</t>
  </si>
  <si>
    <t>Справочно: Задолженность жителей за 2012 год по услуге "содержание и текущий ремонт</t>
  </si>
  <si>
    <t xml:space="preserve"> Задолженность жителей за 2008- 2012 гг по услуге "содержание и текущий ремонт</t>
  </si>
  <si>
    <t>общего имущества дома" составила на 14.02.2013г-</t>
  </si>
  <si>
    <t>ИТОГО по текущему ремонту общего имущества дома</t>
  </si>
  <si>
    <t xml:space="preserve">многоквартирным домом №  26  по улице Котовского </t>
  </si>
  <si>
    <t>Февраль</t>
  </si>
  <si>
    <t>Май</t>
  </si>
  <si>
    <t>Июль</t>
  </si>
  <si>
    <t>Август</t>
  </si>
  <si>
    <t>Сентябрь</t>
  </si>
  <si>
    <t>Октябрь</t>
  </si>
  <si>
    <t>Ноябрь</t>
  </si>
  <si>
    <t>Декабрь</t>
  </si>
  <si>
    <t>подвал прочистка канализации</t>
  </si>
  <si>
    <t>кв.4 замена стояка ХВ</t>
  </si>
  <si>
    <t>подвал замена стояка канализации</t>
  </si>
  <si>
    <t>кв.11 замена стояка отопления</t>
  </si>
  <si>
    <t>подвал ремонт лежака ХВ</t>
  </si>
  <si>
    <t>кв.6 замена стояка отопления</t>
  </si>
  <si>
    <t>кв.12 замена стояка отопления</t>
  </si>
  <si>
    <t>кв.4 замена стояка отопления</t>
  </si>
  <si>
    <t>замена лежака отопления</t>
  </si>
  <si>
    <t>подвал ремонт лежака отопления</t>
  </si>
  <si>
    <t>кв.16 замена подводки с/отопления</t>
  </si>
  <si>
    <t>под.№1 пробивка отверстия в фундаменте здания,вскрытие полов для подготовки лежака к замене</t>
  </si>
  <si>
    <t>кв.2 замена стояка отопления,кв.4 ремонт с/отопления</t>
  </si>
  <si>
    <t>кв.30 наладка с/отопления</t>
  </si>
  <si>
    <t>Январь</t>
  </si>
  <si>
    <t>Март</t>
  </si>
  <si>
    <t>Июнь</t>
  </si>
  <si>
    <t>очистка крыши от снега и льда</t>
  </si>
  <si>
    <t>проверка и прочистка дымоходов</t>
  </si>
  <si>
    <t>окраска распределительных шкафов</t>
  </si>
  <si>
    <t>ремонт дощатых полов</t>
  </si>
  <si>
    <t>закрытие подвальных окон</t>
  </si>
  <si>
    <t>Задолженность за 2012 год, руб</t>
  </si>
  <si>
    <t>Справочно: общая задолженность за период 2008-2012 год, руб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</si>
</sst>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7"/>
  <sheetViews>
    <sheetView tabSelected="1" topLeftCell="A67" workbookViewId="0">
      <selection activeCell="E85" sqref="E85"/>
    </sheetView>
  </sheetViews>
  <sheetFormatPr defaultRowHeight="15.75"/>
  <cols>
    <col min="1" max="1" width="19.140625" style="1" customWidth="1"/>
    <col min="2" max="2" width="13.42578125" style="1" customWidth="1"/>
    <col min="3" max="3" width="13.7109375" style="1" customWidth="1"/>
    <col min="4" max="4" width="11.28515625" style="1" customWidth="1"/>
    <col min="5" max="5" width="12.28515625" style="1" customWidth="1"/>
    <col min="6" max="7" width="14.7109375" style="1" customWidth="1"/>
    <col min="8" max="16384" width="9.140625" style="1"/>
  </cols>
  <sheetData>
    <row r="1" spans="1:10">
      <c r="A1" s="26" t="s">
        <v>0</v>
      </c>
      <c r="B1" s="26"/>
      <c r="C1" s="26"/>
      <c r="D1" s="26"/>
      <c r="E1" s="26"/>
      <c r="F1" s="26"/>
      <c r="G1" s="26"/>
    </row>
    <row r="2" spans="1:10">
      <c r="A2" s="26" t="s">
        <v>11</v>
      </c>
      <c r="B2" s="26"/>
      <c r="C2" s="26"/>
      <c r="D2" s="26"/>
      <c r="E2" s="26"/>
      <c r="F2" s="26"/>
      <c r="G2" s="26"/>
    </row>
    <row r="3" spans="1:10">
      <c r="A3" s="26" t="s">
        <v>94</v>
      </c>
      <c r="B3" s="26"/>
      <c r="C3" s="26"/>
      <c r="D3" s="26"/>
      <c r="E3" s="26"/>
      <c r="F3" s="26"/>
      <c r="G3" s="26"/>
    </row>
    <row r="4" spans="1:10">
      <c r="A4" s="26" t="s">
        <v>83</v>
      </c>
      <c r="B4" s="26"/>
      <c r="C4" s="26"/>
      <c r="D4" s="26"/>
      <c r="E4" s="26"/>
      <c r="F4" s="26"/>
      <c r="G4" s="26"/>
    </row>
    <row r="5" spans="1:10" ht="11.25" customHeight="1"/>
    <row r="6" spans="1:10">
      <c r="A6" s="1" t="s">
        <v>12</v>
      </c>
      <c r="C6" s="3">
        <v>1137.7</v>
      </c>
      <c r="D6" s="1" t="s">
        <v>2</v>
      </c>
    </row>
    <row r="7" spans="1:10">
      <c r="A7" s="1" t="s">
        <v>3</v>
      </c>
      <c r="B7" s="1">
        <v>4</v>
      </c>
    </row>
    <row r="8" spans="1:10">
      <c r="A8" s="1" t="s">
        <v>4</v>
      </c>
      <c r="B8" s="1">
        <v>2</v>
      </c>
    </row>
    <row r="9" spans="1:10">
      <c r="A9" s="1" t="s">
        <v>5</v>
      </c>
      <c r="B9" s="1">
        <v>30</v>
      </c>
    </row>
    <row r="11" spans="1:10">
      <c r="A11" s="1" t="s">
        <v>1</v>
      </c>
    </row>
    <row r="12" spans="1:10" ht="6" customHeight="1"/>
    <row r="13" spans="1:10" ht="79.5" customHeight="1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14" t="s">
        <v>125</v>
      </c>
      <c r="G13" s="14" t="s">
        <v>126</v>
      </c>
      <c r="H13" s="2"/>
      <c r="I13" s="2"/>
      <c r="J13" s="2"/>
    </row>
    <row r="14" spans="1:10">
      <c r="A14" s="4" t="s">
        <v>47</v>
      </c>
      <c r="B14" s="5">
        <f>C14/2.495</f>
        <v>35558.625250501005</v>
      </c>
      <c r="C14" s="6">
        <v>88718.77</v>
      </c>
      <c r="D14" s="6"/>
      <c r="E14" s="6">
        <v>88400.09</v>
      </c>
      <c r="F14" s="6">
        <f>C14-D14-E14</f>
        <v>318.68000000000757</v>
      </c>
      <c r="G14" s="6">
        <v>318.68</v>
      </c>
    </row>
    <row r="15" spans="1:10">
      <c r="A15" s="4" t="s">
        <v>48</v>
      </c>
      <c r="B15" s="5">
        <f>C15/1282.165</f>
        <v>238.95908872882976</v>
      </c>
      <c r="C15" s="6">
        <v>306384.98</v>
      </c>
      <c r="D15" s="6"/>
      <c r="E15" s="6">
        <v>305468.93</v>
      </c>
      <c r="F15" s="6">
        <f t="shared" ref="F15:F18" si="0">C15-D15-E15</f>
        <v>916.04999999998836</v>
      </c>
      <c r="G15" s="6">
        <v>29268</v>
      </c>
    </row>
    <row r="16" spans="1:10" ht="16.5">
      <c r="A16" s="4" t="s">
        <v>49</v>
      </c>
      <c r="B16" s="5">
        <f>C16/13.16</f>
        <v>3765.922492401216</v>
      </c>
      <c r="C16" s="6">
        <v>49559.54</v>
      </c>
      <c r="D16" s="6">
        <v>11.27</v>
      </c>
      <c r="E16" s="6">
        <v>49434.63</v>
      </c>
      <c r="F16" s="6">
        <f t="shared" si="0"/>
        <v>113.64000000000669</v>
      </c>
      <c r="G16" s="6">
        <v>79.540000000000006</v>
      </c>
    </row>
    <row r="17" spans="1:7" ht="16.5">
      <c r="A17" s="4" t="s">
        <v>85</v>
      </c>
      <c r="B17" s="5">
        <f>C17/86.598</f>
        <v>0</v>
      </c>
      <c r="C17" s="6"/>
      <c r="D17" s="6"/>
      <c r="E17" s="6"/>
      <c r="F17" s="6">
        <f t="shared" si="0"/>
        <v>0</v>
      </c>
      <c r="G17" s="6"/>
    </row>
    <row r="18" spans="1:7" ht="16.5">
      <c r="A18" s="4" t="s">
        <v>50</v>
      </c>
      <c r="B18" s="5">
        <v>3766</v>
      </c>
      <c r="C18" s="6">
        <v>74855.16</v>
      </c>
      <c r="D18" s="6">
        <v>19.09</v>
      </c>
      <c r="E18" s="6">
        <v>74644.649999999994</v>
      </c>
      <c r="F18" s="6">
        <f t="shared" si="0"/>
        <v>191.42000000001281</v>
      </c>
      <c r="G18" s="6">
        <v>191.42</v>
      </c>
    </row>
    <row r="19" spans="1:7">
      <c r="A19" s="4" t="s">
        <v>82</v>
      </c>
      <c r="B19" s="5"/>
      <c r="C19" s="6">
        <f>SUM(C14:C18)</f>
        <v>519518.44999999995</v>
      </c>
      <c r="D19" s="6"/>
      <c r="E19" s="6">
        <f>SUM(E14:E18)</f>
        <v>517948.30000000005</v>
      </c>
      <c r="F19" s="6">
        <f>SUM(F14:F18)</f>
        <v>1539.7900000000154</v>
      </c>
      <c r="G19" s="6">
        <f>SUM(G14:G18)</f>
        <v>29857.64</v>
      </c>
    </row>
    <row r="21" spans="1:7">
      <c r="A21" s="1" t="s">
        <v>13</v>
      </c>
    </row>
    <row r="23" spans="1:7" ht="64.5" customHeight="1">
      <c r="A23" s="9" t="s">
        <v>14</v>
      </c>
      <c r="B23" s="25" t="s">
        <v>15</v>
      </c>
      <c r="C23" s="21"/>
      <c r="D23" s="25" t="s">
        <v>16</v>
      </c>
      <c r="E23" s="21"/>
      <c r="F23" s="25" t="s">
        <v>17</v>
      </c>
      <c r="G23" s="21"/>
    </row>
    <row r="24" spans="1:7" ht="50.25" customHeight="1">
      <c r="A24" s="9">
        <v>1</v>
      </c>
      <c r="B24" s="17" t="s">
        <v>18</v>
      </c>
      <c r="C24" s="17"/>
      <c r="D24" s="15" t="s">
        <v>19</v>
      </c>
      <c r="E24" s="15"/>
      <c r="F24" s="16">
        <f>0.47*12*C6</f>
        <v>6416.6279999999997</v>
      </c>
      <c r="G24" s="16"/>
    </row>
    <row r="25" spans="1:7" ht="31.5" customHeight="1">
      <c r="A25" s="9">
        <v>2</v>
      </c>
      <c r="B25" s="17" t="s">
        <v>20</v>
      </c>
      <c r="C25" s="17"/>
      <c r="D25" s="15" t="s">
        <v>19</v>
      </c>
      <c r="E25" s="15"/>
      <c r="F25" s="16">
        <f>1.51*12*C6</f>
        <v>20615.124000000003</v>
      </c>
      <c r="G25" s="16"/>
    </row>
    <row r="26" spans="1:7" ht="32.25" customHeight="1">
      <c r="A26" s="9">
        <v>3</v>
      </c>
      <c r="B26" s="17" t="s">
        <v>21</v>
      </c>
      <c r="C26" s="17"/>
      <c r="D26" s="15" t="s">
        <v>25</v>
      </c>
      <c r="E26" s="15"/>
      <c r="F26" s="16">
        <f>0.1*12*C6</f>
        <v>1365.2400000000002</v>
      </c>
      <c r="G26" s="16"/>
    </row>
    <row r="27" spans="1:7">
      <c r="A27" s="9">
        <v>4</v>
      </c>
      <c r="B27" s="17" t="s">
        <v>22</v>
      </c>
      <c r="C27" s="17"/>
      <c r="D27" s="15" t="s">
        <v>23</v>
      </c>
      <c r="E27" s="15"/>
      <c r="F27" s="16">
        <f>0.14*12*C6</f>
        <v>1911.3360000000002</v>
      </c>
      <c r="G27" s="16"/>
    </row>
    <row r="28" spans="1:7" ht="30" customHeight="1">
      <c r="A28" s="9">
        <v>5</v>
      </c>
      <c r="B28" s="17" t="s">
        <v>24</v>
      </c>
      <c r="C28" s="17"/>
      <c r="D28" s="15" t="s">
        <v>25</v>
      </c>
      <c r="E28" s="15"/>
      <c r="F28" s="16">
        <f>0.69*12*C6</f>
        <v>9420.155999999999</v>
      </c>
      <c r="G28" s="16"/>
    </row>
    <row r="29" spans="1:7" ht="46.5" customHeight="1">
      <c r="A29" s="9">
        <v>6</v>
      </c>
      <c r="B29" s="17" t="s">
        <v>26</v>
      </c>
      <c r="C29" s="17"/>
      <c r="D29" s="15" t="s">
        <v>27</v>
      </c>
      <c r="E29" s="15"/>
      <c r="F29" s="16">
        <f>0.91*12*C6</f>
        <v>12423.684000000001</v>
      </c>
      <c r="G29" s="16"/>
    </row>
    <row r="30" spans="1:7" ht="29.25" customHeight="1">
      <c r="A30" s="9">
        <v>7</v>
      </c>
      <c r="B30" s="17" t="s">
        <v>28</v>
      </c>
      <c r="C30" s="17"/>
      <c r="D30" s="15" t="s">
        <v>77</v>
      </c>
      <c r="E30" s="15"/>
      <c r="F30" s="16"/>
      <c r="G30" s="16"/>
    </row>
    <row r="31" spans="1:7" ht="29.25" customHeight="1">
      <c r="A31" s="9">
        <v>8</v>
      </c>
      <c r="B31" s="17" t="s">
        <v>29</v>
      </c>
      <c r="C31" s="17"/>
      <c r="D31" s="15" t="s">
        <v>19</v>
      </c>
      <c r="E31" s="15"/>
      <c r="F31" s="16">
        <f>1.45*12*C6</f>
        <v>19795.98</v>
      </c>
      <c r="G31" s="16"/>
    </row>
    <row r="32" spans="1:7" ht="30" customHeight="1">
      <c r="A32" s="9">
        <v>9</v>
      </c>
      <c r="B32" s="17" t="s">
        <v>30</v>
      </c>
      <c r="C32" s="17"/>
      <c r="D32" s="15" t="s">
        <v>78</v>
      </c>
      <c r="E32" s="15"/>
      <c r="F32" s="16">
        <f>0.23*12*C6</f>
        <v>3140.0520000000006</v>
      </c>
      <c r="G32" s="16"/>
    </row>
    <row r="33" spans="1:7" ht="31.5" customHeight="1">
      <c r="A33" s="9"/>
      <c r="B33" s="17" t="s">
        <v>31</v>
      </c>
      <c r="C33" s="17"/>
      <c r="D33" s="15"/>
      <c r="E33" s="15"/>
      <c r="F33" s="16">
        <f>SUM(F24:G32)</f>
        <v>75088.2</v>
      </c>
      <c r="G33" s="16"/>
    </row>
    <row r="35" spans="1:7">
      <c r="A35" s="1" t="s">
        <v>32</v>
      </c>
    </row>
    <row r="37" spans="1:7" ht="44.25" customHeight="1">
      <c r="A37" s="9" t="s">
        <v>14</v>
      </c>
      <c r="B37" s="15" t="s">
        <v>33</v>
      </c>
      <c r="C37" s="15"/>
      <c r="D37" s="25" t="s">
        <v>34</v>
      </c>
      <c r="E37" s="21"/>
      <c r="F37" s="25" t="s">
        <v>35</v>
      </c>
      <c r="G37" s="21"/>
    </row>
    <row r="38" spans="1:7" ht="30.75" customHeight="1">
      <c r="A38" s="9">
        <v>1</v>
      </c>
      <c r="B38" s="17" t="s">
        <v>120</v>
      </c>
      <c r="C38" s="17"/>
      <c r="D38" s="15" t="s">
        <v>117</v>
      </c>
      <c r="E38" s="15"/>
      <c r="F38" s="16">
        <v>583</v>
      </c>
      <c r="G38" s="16"/>
    </row>
    <row r="39" spans="1:7" ht="30.75" customHeight="1">
      <c r="A39" s="9">
        <v>2</v>
      </c>
      <c r="B39" s="17" t="s">
        <v>103</v>
      </c>
      <c r="C39" s="17"/>
      <c r="D39" s="15" t="s">
        <v>95</v>
      </c>
      <c r="E39" s="15"/>
      <c r="F39" s="16">
        <v>3456.97</v>
      </c>
      <c r="G39" s="16"/>
    </row>
    <row r="40" spans="1:7" ht="30.75" customHeight="1">
      <c r="A40" s="11">
        <v>3</v>
      </c>
      <c r="B40" s="17" t="s">
        <v>121</v>
      </c>
      <c r="C40" s="17"/>
      <c r="D40" s="15" t="s">
        <v>95</v>
      </c>
      <c r="E40" s="15"/>
      <c r="F40" s="16">
        <v>797.37</v>
      </c>
      <c r="G40" s="16"/>
    </row>
    <row r="41" spans="1:7" ht="31.5" customHeight="1">
      <c r="A41" s="11">
        <v>4</v>
      </c>
      <c r="B41" s="17" t="s">
        <v>120</v>
      </c>
      <c r="C41" s="17"/>
      <c r="D41" s="15" t="s">
        <v>95</v>
      </c>
      <c r="E41" s="15"/>
      <c r="F41" s="16">
        <v>537</v>
      </c>
      <c r="G41" s="16"/>
    </row>
    <row r="42" spans="1:7" ht="33" customHeight="1">
      <c r="A42" s="11">
        <v>5</v>
      </c>
      <c r="B42" s="17" t="s">
        <v>121</v>
      </c>
      <c r="C42" s="17"/>
      <c r="D42" s="15" t="s">
        <v>118</v>
      </c>
      <c r="E42" s="15"/>
      <c r="F42" s="16">
        <v>1388.53</v>
      </c>
      <c r="G42" s="16"/>
    </row>
    <row r="43" spans="1:7" ht="34.5" customHeight="1">
      <c r="A43" s="11">
        <v>6</v>
      </c>
      <c r="B43" s="17" t="s">
        <v>120</v>
      </c>
      <c r="C43" s="17"/>
      <c r="D43" s="15" t="s">
        <v>118</v>
      </c>
      <c r="E43" s="15"/>
      <c r="F43" s="16">
        <v>2146</v>
      </c>
      <c r="G43" s="16"/>
    </row>
    <row r="44" spans="1:7" ht="33" customHeight="1">
      <c r="A44" s="11">
        <v>7</v>
      </c>
      <c r="B44" s="17" t="s">
        <v>104</v>
      </c>
      <c r="C44" s="17"/>
      <c r="D44" s="15" t="s">
        <v>96</v>
      </c>
      <c r="E44" s="15"/>
      <c r="F44" s="16">
        <v>4348.7700000000004</v>
      </c>
      <c r="G44" s="16"/>
    </row>
    <row r="45" spans="1:7">
      <c r="A45" s="11">
        <v>8</v>
      </c>
      <c r="B45" s="17" t="s">
        <v>121</v>
      </c>
      <c r="C45" s="17"/>
      <c r="D45" s="15" t="s">
        <v>119</v>
      </c>
      <c r="E45" s="15"/>
      <c r="F45" s="16">
        <v>1238.22</v>
      </c>
      <c r="G45" s="16"/>
    </row>
    <row r="46" spans="1:7">
      <c r="A46" s="11">
        <v>9</v>
      </c>
      <c r="B46" s="17" t="s">
        <v>105</v>
      </c>
      <c r="C46" s="17"/>
      <c r="D46" s="15" t="s">
        <v>97</v>
      </c>
      <c r="E46" s="15"/>
      <c r="F46" s="16">
        <v>3996.93</v>
      </c>
      <c r="G46" s="16"/>
    </row>
    <row r="47" spans="1:7">
      <c r="A47" s="11">
        <v>10</v>
      </c>
      <c r="B47" s="17" t="s">
        <v>122</v>
      </c>
      <c r="C47" s="17"/>
      <c r="D47" s="15" t="s">
        <v>97</v>
      </c>
      <c r="E47" s="15"/>
      <c r="F47" s="16">
        <v>375</v>
      </c>
      <c r="G47" s="16"/>
    </row>
    <row r="48" spans="1:7">
      <c r="A48" s="11">
        <v>11</v>
      </c>
      <c r="B48" s="17" t="s">
        <v>106</v>
      </c>
      <c r="C48" s="17"/>
      <c r="D48" s="15" t="s">
        <v>98</v>
      </c>
      <c r="E48" s="15"/>
      <c r="F48" s="16">
        <v>2329.09</v>
      </c>
      <c r="G48" s="16"/>
    </row>
    <row r="49" spans="1:7" ht="31.5" customHeight="1">
      <c r="A49" s="11">
        <v>12</v>
      </c>
      <c r="B49" s="17" t="s">
        <v>107</v>
      </c>
      <c r="C49" s="17"/>
      <c r="D49" s="15" t="s">
        <v>98</v>
      </c>
      <c r="E49" s="15"/>
      <c r="F49" s="16">
        <v>578.32000000000005</v>
      </c>
      <c r="G49" s="16"/>
    </row>
    <row r="50" spans="1:7" ht="33" customHeight="1">
      <c r="A50" s="11">
        <v>13</v>
      </c>
      <c r="B50" s="17" t="s">
        <v>108</v>
      </c>
      <c r="C50" s="17"/>
      <c r="D50" s="15" t="s">
        <v>98</v>
      </c>
      <c r="E50" s="15"/>
      <c r="F50" s="16">
        <v>2819.17</v>
      </c>
      <c r="G50" s="16"/>
    </row>
    <row r="51" spans="1:7" ht="63" customHeight="1">
      <c r="A51" s="11">
        <v>14</v>
      </c>
      <c r="B51" s="17" t="s">
        <v>109</v>
      </c>
      <c r="C51" s="17"/>
      <c r="D51" s="15" t="s">
        <v>99</v>
      </c>
      <c r="E51" s="15"/>
      <c r="F51" s="16">
        <v>3391.16</v>
      </c>
      <c r="G51" s="16"/>
    </row>
    <row r="52" spans="1:7" ht="16.5" customHeight="1">
      <c r="A52" s="11">
        <v>15</v>
      </c>
      <c r="B52" s="17" t="s">
        <v>110</v>
      </c>
      <c r="C52" s="17"/>
      <c r="D52" s="15" t="s">
        <v>99</v>
      </c>
      <c r="E52" s="15"/>
      <c r="F52" s="16">
        <v>1079.6400000000001</v>
      </c>
      <c r="G52" s="16"/>
    </row>
    <row r="53" spans="1:7" ht="17.25" customHeight="1">
      <c r="A53" s="11">
        <v>16</v>
      </c>
      <c r="B53" s="17" t="s">
        <v>121</v>
      </c>
      <c r="C53" s="17"/>
      <c r="D53" s="15" t="s">
        <v>99</v>
      </c>
      <c r="E53" s="15"/>
      <c r="F53" s="16">
        <v>701.64</v>
      </c>
      <c r="G53" s="16"/>
    </row>
    <row r="54" spans="1:7" ht="33" customHeight="1">
      <c r="A54" s="11">
        <v>17</v>
      </c>
      <c r="B54" s="17" t="s">
        <v>111</v>
      </c>
      <c r="C54" s="17"/>
      <c r="D54" s="15" t="s">
        <v>100</v>
      </c>
      <c r="E54" s="15"/>
      <c r="F54" s="16">
        <v>4005.11</v>
      </c>
      <c r="G54" s="16"/>
    </row>
    <row r="55" spans="1:7">
      <c r="A55" s="11">
        <v>18</v>
      </c>
      <c r="B55" s="17" t="s">
        <v>111</v>
      </c>
      <c r="C55" s="17"/>
      <c r="D55" s="15" t="s">
        <v>100</v>
      </c>
      <c r="E55" s="15"/>
      <c r="F55" s="16">
        <v>4714.79</v>
      </c>
      <c r="G55" s="16"/>
    </row>
    <row r="56" spans="1:7" ht="31.5" customHeight="1">
      <c r="A56" s="11">
        <v>19</v>
      </c>
      <c r="B56" s="17" t="s">
        <v>112</v>
      </c>
      <c r="C56" s="17"/>
      <c r="D56" s="15" t="s">
        <v>100</v>
      </c>
      <c r="E56" s="15"/>
      <c r="F56" s="16">
        <v>2739.61</v>
      </c>
      <c r="G56" s="16"/>
    </row>
    <row r="57" spans="1:7" ht="16.5" customHeight="1">
      <c r="A57" s="11">
        <v>20</v>
      </c>
      <c r="B57" s="17" t="s">
        <v>113</v>
      </c>
      <c r="C57" s="17"/>
      <c r="D57" s="15" t="s">
        <v>100</v>
      </c>
      <c r="E57" s="15"/>
      <c r="F57" s="16">
        <v>2710.94</v>
      </c>
      <c r="G57" s="16"/>
    </row>
    <row r="58" spans="1:7">
      <c r="A58" s="11">
        <v>21</v>
      </c>
      <c r="B58" s="17" t="s">
        <v>123</v>
      </c>
      <c r="C58" s="17"/>
      <c r="D58" s="15" t="s">
        <v>100</v>
      </c>
      <c r="E58" s="15"/>
      <c r="F58" s="16">
        <v>850</v>
      </c>
      <c r="G58" s="16"/>
    </row>
    <row r="59" spans="1:7">
      <c r="A59" s="11">
        <v>22</v>
      </c>
      <c r="B59" s="17" t="s">
        <v>114</v>
      </c>
      <c r="C59" s="17"/>
      <c r="D59" s="15" t="s">
        <v>101</v>
      </c>
      <c r="E59" s="15"/>
      <c r="F59" s="16">
        <v>1217.6300000000001</v>
      </c>
      <c r="G59" s="16"/>
    </row>
    <row r="60" spans="1:7">
      <c r="A60" s="13">
        <v>23</v>
      </c>
      <c r="B60" s="17" t="s">
        <v>115</v>
      </c>
      <c r="C60" s="17"/>
      <c r="D60" s="15" t="s">
        <v>101</v>
      </c>
      <c r="E60" s="15"/>
      <c r="F60" s="16">
        <v>1517.73</v>
      </c>
      <c r="G60" s="16"/>
    </row>
    <row r="61" spans="1:7">
      <c r="A61" s="13">
        <v>24</v>
      </c>
      <c r="B61" s="17" t="s">
        <v>116</v>
      </c>
      <c r="C61" s="17"/>
      <c r="D61" s="15" t="s">
        <v>102</v>
      </c>
      <c r="E61" s="15"/>
      <c r="F61" s="16">
        <v>1152.8499999999999</v>
      </c>
      <c r="G61" s="16"/>
    </row>
    <row r="62" spans="1:7">
      <c r="A62" s="13">
        <v>25</v>
      </c>
      <c r="B62" s="17" t="s">
        <v>116</v>
      </c>
      <c r="C62" s="17"/>
      <c r="D62" s="15" t="s">
        <v>102</v>
      </c>
      <c r="E62" s="15"/>
      <c r="F62" s="16">
        <v>2790.86</v>
      </c>
      <c r="G62" s="16"/>
    </row>
    <row r="63" spans="1:7">
      <c r="A63" s="13">
        <v>26</v>
      </c>
      <c r="B63" s="17" t="s">
        <v>121</v>
      </c>
      <c r="C63" s="17"/>
      <c r="D63" s="15" t="s">
        <v>102</v>
      </c>
      <c r="E63" s="15"/>
      <c r="F63" s="16">
        <v>690</v>
      </c>
      <c r="G63" s="16"/>
    </row>
    <row r="64" spans="1:7">
      <c r="A64" s="13">
        <v>27</v>
      </c>
      <c r="B64" s="17" t="s">
        <v>124</v>
      </c>
      <c r="C64" s="17"/>
      <c r="D64" s="15" t="s">
        <v>102</v>
      </c>
      <c r="E64" s="15"/>
      <c r="F64" s="16">
        <v>84</v>
      </c>
      <c r="G64" s="16"/>
    </row>
    <row r="65" spans="1:7" ht="31.5" customHeight="1">
      <c r="A65" s="9"/>
      <c r="B65" s="23" t="s">
        <v>93</v>
      </c>
      <c r="C65" s="24"/>
      <c r="D65" s="25"/>
      <c r="E65" s="21"/>
      <c r="F65" s="20">
        <f>SUM(F38:G64)</f>
        <v>52240.329999999994</v>
      </c>
      <c r="G65" s="21"/>
    </row>
    <row r="67" spans="1:7">
      <c r="A67" s="1" t="s">
        <v>36</v>
      </c>
      <c r="D67" s="7">
        <f>1.36*12*C6</f>
        <v>18567.264000000003</v>
      </c>
      <c r="E67" s="1" t="s">
        <v>37</v>
      </c>
    </row>
    <row r="68" spans="1:7">
      <c r="A68" s="1" t="s">
        <v>38</v>
      </c>
      <c r="D68" s="7">
        <f>D81*5.3%</f>
        <v>8129.8613299999988</v>
      </c>
      <c r="E68" s="1" t="s">
        <v>37</v>
      </c>
    </row>
    <row r="70" spans="1:7">
      <c r="A70" s="1" t="s">
        <v>54</v>
      </c>
    </row>
    <row r="71" spans="1:7">
      <c r="A71" s="1" t="s">
        <v>86</v>
      </c>
    </row>
    <row r="72" spans="1:7">
      <c r="B72" s="1" t="s">
        <v>53</v>
      </c>
      <c r="F72" s="7">
        <v>154329</v>
      </c>
      <c r="G72" s="1" t="s">
        <v>37</v>
      </c>
    </row>
    <row r="74" spans="1:7">
      <c r="A74" s="1" t="s">
        <v>87</v>
      </c>
    </row>
    <row r="75" spans="1:7">
      <c r="B75" s="1" t="s">
        <v>52</v>
      </c>
      <c r="F75" s="7">
        <f>F33+F65+D67</f>
        <v>145895.79399999999</v>
      </c>
      <c r="G75" s="1" t="s">
        <v>37</v>
      </c>
    </row>
    <row r="77" spans="1:7">
      <c r="A77" s="1" t="s">
        <v>88</v>
      </c>
      <c r="F77" s="7">
        <f>F72-F75</f>
        <v>8433.2060000000056</v>
      </c>
      <c r="G77" s="1" t="s">
        <v>37</v>
      </c>
    </row>
    <row r="78" spans="1:7">
      <c r="B78" s="1" t="s">
        <v>51</v>
      </c>
      <c r="F78" s="7"/>
    </row>
    <row r="80" spans="1:7">
      <c r="A80" s="1" t="s">
        <v>39</v>
      </c>
    </row>
    <row r="81" spans="1:7">
      <c r="B81" s="1" t="s">
        <v>89</v>
      </c>
      <c r="D81" s="12">
        <v>153393.60999999999</v>
      </c>
      <c r="E81" s="1" t="s">
        <v>37</v>
      </c>
    </row>
    <row r="82" spans="1:7">
      <c r="D82" s="7"/>
    </row>
    <row r="83" spans="1:7">
      <c r="A83" s="1" t="s">
        <v>90</v>
      </c>
      <c r="D83" s="7"/>
    </row>
    <row r="84" spans="1:7">
      <c r="A84" s="1" t="s">
        <v>92</v>
      </c>
      <c r="D84" s="7"/>
      <c r="E84" s="7">
        <v>935.39</v>
      </c>
      <c r="F84" s="1" t="s">
        <v>37</v>
      </c>
    </row>
    <row r="85" spans="1:7">
      <c r="A85" s="1" t="s">
        <v>91</v>
      </c>
      <c r="D85" s="7"/>
    </row>
    <row r="86" spans="1:7">
      <c r="A86" s="1" t="s">
        <v>92</v>
      </c>
      <c r="D86" s="7"/>
      <c r="E86" s="7">
        <v>14185.74</v>
      </c>
      <c r="F86" s="1" t="s">
        <v>37</v>
      </c>
    </row>
    <row r="87" spans="1:7" ht="66" customHeight="1"/>
    <row r="88" spans="1:7">
      <c r="A88" s="1" t="s">
        <v>40</v>
      </c>
    </row>
    <row r="90" spans="1:7" ht="76.5">
      <c r="A90" s="8" t="s">
        <v>41</v>
      </c>
      <c r="B90" s="22" t="s">
        <v>42</v>
      </c>
      <c r="C90" s="22"/>
      <c r="D90" s="8" t="s">
        <v>43</v>
      </c>
      <c r="E90" s="22" t="s">
        <v>44</v>
      </c>
      <c r="F90" s="22"/>
      <c r="G90" s="8" t="s">
        <v>45</v>
      </c>
    </row>
    <row r="91" spans="1:7" ht="30" customHeight="1">
      <c r="A91" s="19" t="s">
        <v>46</v>
      </c>
      <c r="B91" s="18" t="s">
        <v>67</v>
      </c>
      <c r="C91" s="18"/>
      <c r="D91" s="10">
        <v>7</v>
      </c>
      <c r="E91" s="18" t="s">
        <v>69</v>
      </c>
      <c r="F91" s="18"/>
      <c r="G91" s="10">
        <v>7</v>
      </c>
    </row>
    <row r="92" spans="1:7" ht="32.25" customHeight="1">
      <c r="A92" s="19"/>
      <c r="B92" s="18" t="s">
        <v>55</v>
      </c>
      <c r="C92" s="18"/>
      <c r="D92" s="10">
        <v>3</v>
      </c>
      <c r="E92" s="18" t="s">
        <v>69</v>
      </c>
      <c r="F92" s="18"/>
      <c r="G92" s="10">
        <v>3</v>
      </c>
    </row>
    <row r="93" spans="1:7" ht="28.5" customHeight="1">
      <c r="A93" s="19"/>
      <c r="B93" s="18" t="s">
        <v>56</v>
      </c>
      <c r="C93" s="18"/>
      <c r="D93" s="10"/>
      <c r="E93" s="18" t="s">
        <v>69</v>
      </c>
      <c r="F93" s="18"/>
      <c r="G93" s="10"/>
    </row>
    <row r="94" spans="1:7" ht="33.75" customHeight="1">
      <c r="A94" s="10" t="s">
        <v>57</v>
      </c>
      <c r="B94" s="18" t="s">
        <v>58</v>
      </c>
      <c r="C94" s="18"/>
      <c r="D94" s="10"/>
      <c r="E94" s="18" t="s">
        <v>70</v>
      </c>
      <c r="F94" s="18"/>
      <c r="G94" s="10"/>
    </row>
    <row r="95" spans="1:7" ht="43.5" customHeight="1">
      <c r="A95" s="19" t="s">
        <v>59</v>
      </c>
      <c r="B95" s="18" t="s">
        <v>68</v>
      </c>
      <c r="C95" s="18"/>
      <c r="D95" s="10">
        <v>2</v>
      </c>
      <c r="E95" s="18" t="s">
        <v>71</v>
      </c>
      <c r="F95" s="18"/>
      <c r="G95" s="10">
        <v>2</v>
      </c>
    </row>
    <row r="96" spans="1:7" ht="69" customHeight="1">
      <c r="A96" s="19"/>
      <c r="B96" s="18" t="s">
        <v>60</v>
      </c>
      <c r="C96" s="18"/>
      <c r="D96" s="10">
        <v>1</v>
      </c>
      <c r="E96" s="18" t="s">
        <v>72</v>
      </c>
      <c r="F96" s="18"/>
      <c r="G96" s="10">
        <v>1</v>
      </c>
    </row>
    <row r="97" spans="1:7" ht="37.5" customHeight="1">
      <c r="A97" s="19"/>
      <c r="B97" s="18" t="s">
        <v>64</v>
      </c>
      <c r="C97" s="18"/>
      <c r="D97" s="10">
        <v>7</v>
      </c>
      <c r="E97" s="18" t="s">
        <v>73</v>
      </c>
      <c r="F97" s="18"/>
      <c r="G97" s="10">
        <v>7</v>
      </c>
    </row>
    <row r="98" spans="1:7" ht="60" customHeight="1">
      <c r="A98" s="19"/>
      <c r="B98" s="18" t="s">
        <v>65</v>
      </c>
      <c r="C98" s="18"/>
      <c r="D98" s="10">
        <v>2</v>
      </c>
      <c r="E98" s="18" t="s">
        <v>74</v>
      </c>
      <c r="F98" s="18"/>
      <c r="G98" s="10">
        <v>2</v>
      </c>
    </row>
    <row r="99" spans="1:7" ht="33" customHeight="1">
      <c r="A99" s="19"/>
      <c r="B99" s="18" t="s">
        <v>66</v>
      </c>
      <c r="C99" s="18"/>
      <c r="D99" s="10"/>
      <c r="E99" s="18" t="s">
        <v>75</v>
      </c>
      <c r="F99" s="18"/>
      <c r="G99" s="10"/>
    </row>
    <row r="100" spans="1:7" ht="42.75" customHeight="1">
      <c r="A100" s="19"/>
      <c r="B100" s="18" t="s">
        <v>61</v>
      </c>
      <c r="C100" s="18"/>
      <c r="D100" s="10"/>
      <c r="E100" s="18" t="s">
        <v>76</v>
      </c>
      <c r="F100" s="18"/>
      <c r="G100" s="10"/>
    </row>
    <row r="101" spans="1:7" ht="36" customHeight="1">
      <c r="A101" s="19"/>
      <c r="B101" s="18" t="s">
        <v>62</v>
      </c>
      <c r="C101" s="18"/>
      <c r="D101" s="10">
        <v>1</v>
      </c>
      <c r="E101" s="18" t="s">
        <v>71</v>
      </c>
      <c r="F101" s="18"/>
      <c r="G101" s="10">
        <v>1</v>
      </c>
    </row>
    <row r="102" spans="1:7">
      <c r="A102" s="19"/>
      <c r="B102" s="18" t="s">
        <v>63</v>
      </c>
      <c r="C102" s="18"/>
      <c r="D102" s="10">
        <v>3</v>
      </c>
      <c r="E102" s="18"/>
      <c r="F102" s="18"/>
      <c r="G102" s="10">
        <v>3</v>
      </c>
    </row>
    <row r="105" spans="1:7">
      <c r="A105" s="1" t="s">
        <v>80</v>
      </c>
      <c r="F105" s="1" t="s">
        <v>79</v>
      </c>
    </row>
    <row r="107" spans="1:7">
      <c r="A107" s="1" t="s">
        <v>84</v>
      </c>
      <c r="F107" s="1" t="s">
        <v>81</v>
      </c>
    </row>
  </sheetData>
  <sortState ref="B38:G64">
    <sortCondition ref="D38:D64" customList="Январь,Февраль,Март,Апрель,Май,Июнь,Июль,Август,Сентябрь,Октябрь,Ноябрь,Декабрь"/>
  </sortState>
  <mergeCells count="152">
    <mergeCell ref="D48:E48"/>
    <mergeCell ref="D49:E49"/>
    <mergeCell ref="F44:G44"/>
    <mergeCell ref="F45:G45"/>
    <mergeCell ref="F46:G46"/>
    <mergeCell ref="F58:G58"/>
    <mergeCell ref="F59:G59"/>
    <mergeCell ref="F50:G50"/>
    <mergeCell ref="F51:G51"/>
    <mergeCell ref="F52:G52"/>
    <mergeCell ref="F53:G53"/>
    <mergeCell ref="F54:G54"/>
    <mergeCell ref="F55:G55"/>
    <mergeCell ref="F56:G56"/>
    <mergeCell ref="F57:G57"/>
    <mergeCell ref="D58:E58"/>
    <mergeCell ref="D59:E59"/>
    <mergeCell ref="D50:E50"/>
    <mergeCell ref="D51:E51"/>
    <mergeCell ref="D52:E52"/>
    <mergeCell ref="D53:E53"/>
    <mergeCell ref="D54:E54"/>
    <mergeCell ref="D55:E55"/>
    <mergeCell ref="D56:E56"/>
    <mergeCell ref="D57:E57"/>
    <mergeCell ref="A1:G1"/>
    <mergeCell ref="A2:G2"/>
    <mergeCell ref="A3:G3"/>
    <mergeCell ref="A4:G4"/>
    <mergeCell ref="B23:C23"/>
    <mergeCell ref="D23:E23"/>
    <mergeCell ref="F23:G23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32:C32"/>
    <mergeCell ref="D32:E32"/>
    <mergeCell ref="F32:G32"/>
    <mergeCell ref="B33:C33"/>
    <mergeCell ref="D33:E33"/>
    <mergeCell ref="F33:G33"/>
    <mergeCell ref="B44:C44"/>
    <mergeCell ref="B45:C45"/>
    <mergeCell ref="B46:C46"/>
    <mergeCell ref="B37:C37"/>
    <mergeCell ref="D37:E37"/>
    <mergeCell ref="F37:G37"/>
    <mergeCell ref="B38:C38"/>
    <mergeCell ref="B39:C39"/>
    <mergeCell ref="B40:C40"/>
    <mergeCell ref="D38:E38"/>
    <mergeCell ref="F38:G38"/>
    <mergeCell ref="D39:E39"/>
    <mergeCell ref="F39:G39"/>
    <mergeCell ref="D40:E40"/>
    <mergeCell ref="F40:G40"/>
    <mergeCell ref="D44:E44"/>
    <mergeCell ref="D45:E45"/>
    <mergeCell ref="D46:E46"/>
    <mergeCell ref="B41:C41"/>
    <mergeCell ref="D41:E41"/>
    <mergeCell ref="F41:G41"/>
    <mergeCell ref="B53:C53"/>
    <mergeCell ref="B54:C54"/>
    <mergeCell ref="B55:C55"/>
    <mergeCell ref="B56:C56"/>
    <mergeCell ref="B57:C57"/>
    <mergeCell ref="B47:C47"/>
    <mergeCell ref="B48:C48"/>
    <mergeCell ref="B49:C49"/>
    <mergeCell ref="B50:C50"/>
    <mergeCell ref="B51:C51"/>
    <mergeCell ref="B52:C52"/>
    <mergeCell ref="B42:C42"/>
    <mergeCell ref="D42:E42"/>
    <mergeCell ref="F42:G42"/>
    <mergeCell ref="B43:C43"/>
    <mergeCell ref="D43:E43"/>
    <mergeCell ref="F43:G43"/>
    <mergeCell ref="F47:G47"/>
    <mergeCell ref="F48:G48"/>
    <mergeCell ref="F49:G49"/>
    <mergeCell ref="D47:E47"/>
    <mergeCell ref="B58:C58"/>
    <mergeCell ref="B59:C59"/>
    <mergeCell ref="F65:G65"/>
    <mergeCell ref="B90:C90"/>
    <mergeCell ref="E90:F90"/>
    <mergeCell ref="A91:A93"/>
    <mergeCell ref="B91:C91"/>
    <mergeCell ref="E91:F91"/>
    <mergeCell ref="B92:C92"/>
    <mergeCell ref="E92:F92"/>
    <mergeCell ref="B93:C93"/>
    <mergeCell ref="E93:F93"/>
    <mergeCell ref="B65:C65"/>
    <mergeCell ref="D65:E65"/>
    <mergeCell ref="B60:C60"/>
    <mergeCell ref="D60:E60"/>
    <mergeCell ref="F60:G60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  <mergeCell ref="B64:C64"/>
    <mergeCell ref="D64:E64"/>
    <mergeCell ref="F64:G64"/>
    <mergeCell ref="B94:C94"/>
    <mergeCell ref="E94:F94"/>
    <mergeCell ref="A95:A102"/>
    <mergeCell ref="B95:C95"/>
    <mergeCell ref="E95:F95"/>
    <mergeCell ref="B96:C96"/>
    <mergeCell ref="E96:F96"/>
    <mergeCell ref="B97:C97"/>
    <mergeCell ref="E97:F97"/>
    <mergeCell ref="B101:C101"/>
    <mergeCell ref="E101:F101"/>
    <mergeCell ref="B102:C102"/>
    <mergeCell ref="E102:F102"/>
    <mergeCell ref="B98:C98"/>
    <mergeCell ref="E98:F98"/>
    <mergeCell ref="B99:C99"/>
    <mergeCell ref="E99:F99"/>
    <mergeCell ref="B100:C100"/>
    <mergeCell ref="E100:F100"/>
  </mergeCells>
  <pageMargins left="0.2" right="0.2" top="0.47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2013-03-18T06:35:48Z</dcterms:modified>
</cp:coreProperties>
</file>